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0" yWindow="1600" windowWidth="28540" windowHeight="15980" activeTab="3"/>
  </bookViews>
  <sheets>
    <sheet name="MGR 30% " sheetId="1" r:id="rId1"/>
    <sheet name="MGR 40%" sheetId="2" r:id="rId2"/>
    <sheet name="MGR 50%" sheetId="3" r:id="rId3"/>
    <sheet name="MGR 60%" sheetId="4" r:id="rId4"/>
  </sheets>
  <definedNames>
    <definedName name="_xlfn.SINGLE" hidden="1">#NAME?</definedName>
  </definedNames>
  <calcPr fullCalcOnLoad="1"/>
</workbook>
</file>

<file path=xl/sharedStrings.xml><?xml version="1.0" encoding="utf-8"?>
<sst xmlns="http://schemas.openxmlformats.org/spreadsheetml/2006/main" count="204" uniqueCount="57">
  <si>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</si>
  <si>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</si>
  <si>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</si>
  <si>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</si>
  <si>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</si>
  <si>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</si>
  <si>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</si>
  <si>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</si>
  <si>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</si>
  <si>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</si>
  <si>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</si>
  <si>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</si>
  <si>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</si>
  <si>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</si>
  <si>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</si>
  <si>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</si>
  <si>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</si>
  <si>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</si>
  <si>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</si>
  <si>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</si>
  <si>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</si>
  <si>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</si>
  <si>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</si>
  <si>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</si>
  <si>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</si>
  <si>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</si>
  <si>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</si>
  <si>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</si>
  <si>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</si>
  <si>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</si>
  <si>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</si>
  <si>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</si>
  <si>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</si>
  <si>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</si>
  <si>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</si>
  <si>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</si>
  <si>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</si>
  <si>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</si>
  <si>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</si>
  <si>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</si>
  <si>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</si>
  <si>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</si>
  <si>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</si>
  <si>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</si>
  <si>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VILLAS OF LANCASTER</t>
  </si>
  <si>
    <t>UA Effective Date:</t>
  </si>
  <si>
    <t>Management has completed the required procedures to verify eligibility of the above household in compliance with Section 42 of the Internal Revenue code and minimum requirements as set forth in the management agreement.  Furthermore, it is management's be</t>
  </si>
  <si>
    <t>3.  On Initial Certification, lease term is for 12 months, unless prior approval from Regional Supervisor</t>
  </si>
  <si>
    <t>Initial Certification</t>
  </si>
  <si>
    <t>File Preparer's Signature</t>
  </si>
  <si>
    <t>Corporate Preliminary Approval</t>
  </si>
  <si>
    <t>Manager's Final Signature</t>
  </si>
  <si>
    <t>Corporate Final Signature</t>
  </si>
  <si>
    <t>HUD Issued Rent/Income Limits</t>
  </si>
  <si>
    <t>Effective 06/01/2023</t>
  </si>
  <si>
    <t>TDHCA effective on 05/15/2023</t>
  </si>
  <si>
    <t>2023 MANAGERS CERTIFICATION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</si>
</sst>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2">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8">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177" fontId="0" fillId="0" borderId="11" xfId="0" applyNumberFormat="1" applyBorder="1" applyAlignment="1">
      <alignment/>
    </xf>
    <xf numFmtId="177" fontId="0" fillId="0" borderId="11" xfId="44" applyNumberFormat="1" applyFont="1" applyBorder="1" applyAlignment="1">
      <alignment horizontal="center"/>
    </xf>
    <xf numFmtId="177" fontId="3" fillId="0" borderId="11" xfId="0" applyNumberFormat="1" applyFont="1" applyBorder="1" applyAlignment="1">
      <alignment horizontal="left" indent="1"/>
    </xf>
    <xf numFmtId="4" fontId="9" fillId="0" borderId="11" xfId="0" applyNumberFormat="1" applyFont="1" applyBorder="1" applyAlignment="1">
      <alignment/>
    </xf>
    <xf numFmtId="5" fontId="0" fillId="0" borderId="19" xfId="0" applyNumberFormat="1" applyFont="1" applyBorder="1" applyAlignment="1">
      <alignment horizontal="center"/>
    </xf>
    <xf numFmtId="177" fontId="0" fillId="0" borderId="11" xfId="44" applyNumberFormat="1" applyFont="1" applyBorder="1" applyAlignment="1">
      <alignment horizontal="center"/>
    </xf>
    <xf numFmtId="177" fontId="0" fillId="0" borderId="11" xfId="0" applyNumberFormat="1" applyBorder="1" applyAlignment="1">
      <alignment horizontal="center"/>
    </xf>
    <xf numFmtId="0" fontId="0" fillId="0" borderId="19" xfId="0" applyBorder="1" applyAlignment="1">
      <alignment horizontal="center"/>
    </xf>
    <xf numFmtId="5" fontId="0" fillId="0" borderId="20" xfId="0" applyNumberFormat="1" applyFont="1" applyBorder="1" applyAlignment="1">
      <alignment horizontal="center"/>
    </xf>
    <xf numFmtId="15" fontId="0" fillId="0" borderId="0" xfId="0" applyNumberFormat="1" applyAlignment="1">
      <alignment/>
    </xf>
    <xf numFmtId="177" fontId="0" fillId="0" borderId="24" xfId="0" applyNumberFormat="1" applyBorder="1" applyAlignment="1">
      <alignment/>
    </xf>
    <xf numFmtId="177" fontId="0" fillId="0" borderId="0" xfId="0" applyNumberFormat="1" applyFill="1" applyAlignment="1">
      <alignment/>
    </xf>
    <xf numFmtId="177" fontId="0" fillId="0" borderId="11" xfId="0" applyNumberFormat="1" applyFill="1" applyBorder="1" applyAlignment="1">
      <alignment/>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5" xfId="0"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4" fontId="4"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25"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173" fontId="7" fillId="0" borderId="10" xfId="0" applyNumberFormat="1" applyFont="1" applyBorder="1" applyAlignment="1">
      <alignment horizontal="center"/>
    </xf>
    <xf numFmtId="14" fontId="4" fillId="0" borderId="11" xfId="0" applyNumberFormat="1" applyFont="1" applyBorder="1" applyAlignment="1">
      <alignment horizontal="center"/>
    </xf>
    <xf numFmtId="0" fontId="4" fillId="0" borderId="11" xfId="0" applyFont="1" applyBorder="1" applyAlignment="1">
      <alignment horizontal="center"/>
    </xf>
    <xf numFmtId="0" fontId="12" fillId="0" borderId="0" xfId="0" applyFont="1" applyAlignment="1">
      <alignment horizontal="left"/>
    </xf>
    <xf numFmtId="14" fontId="17" fillId="0" borderId="0" xfId="0" applyNumberFormat="1" applyFont="1" applyAlignment="1">
      <alignment horizontal="center"/>
    </xf>
    <xf numFmtId="0" fontId="17" fillId="0" borderId="0" xfId="0" applyFont="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5" xfId="0" applyNumberFormat="1" applyFont="1" applyBorder="1" applyAlignment="1">
      <alignment horizontal="center"/>
    </xf>
    <xf numFmtId="5" fontId="0" fillId="0" borderId="22" xfId="0" applyNumberFormat="1" applyFont="1" applyFill="1" applyBorder="1" applyAlignment="1">
      <alignment horizontal="center"/>
    </xf>
    <xf numFmtId="5" fontId="0" fillId="0" borderId="25"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5" xfId="0" applyNumberFormat="1" applyFont="1" applyBorder="1" applyAlignment="1">
      <alignment horizontal="center"/>
    </xf>
    <xf numFmtId="1" fontId="0" fillId="0" borderId="10"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tabColor indexed="11"/>
  </sheetPr>
  <dimension ref="A1:R62"/>
  <sheetViews>
    <sheetView zoomScale="190" zoomScaleNormal="190" zoomScalePageLayoutView="0" workbookViewId="0" topLeftCell="A14">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7" t="s">
        <v>54</v>
      </c>
      <c r="B1" s="78"/>
      <c r="C1" s="78"/>
      <c r="D1" s="78"/>
      <c r="E1" s="79" t="s">
        <v>44</v>
      </c>
      <c r="F1" s="79"/>
      <c r="G1" s="79"/>
      <c r="H1" s="79"/>
      <c r="I1" s="79"/>
      <c r="J1" s="79"/>
      <c r="K1" s="79"/>
      <c r="L1" s="79"/>
      <c r="M1" s="3"/>
      <c r="N1" s="3"/>
      <c r="O1" s="3"/>
    </row>
    <row r="2" spans="1:12" ht="12.75">
      <c r="A2" s="45" t="s">
        <v>53</v>
      </c>
      <c r="E2" s="79" t="s">
        <v>56</v>
      </c>
      <c r="F2" s="79"/>
      <c r="G2" s="79"/>
      <c r="H2" s="79"/>
      <c r="I2" s="79"/>
      <c r="J2" s="79"/>
      <c r="K2" s="79"/>
      <c r="L2" s="79"/>
    </row>
    <row r="3" spans="1:15" ht="12.75">
      <c r="A3" s="45" t="s">
        <v>55</v>
      </c>
      <c r="H3" s="80">
        <v>0.3</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9" customHeight="1">
      <c r="N11" s="79"/>
      <c r="O11" s="79"/>
    </row>
    <row r="12" spans="1:15" ht="15.75">
      <c r="A12" s="86" t="s">
        <v>11</v>
      </c>
      <c r="B12" s="86"/>
      <c r="C12" s="86"/>
      <c r="D12" s="86"/>
      <c r="G12" s="87"/>
      <c r="H12" s="87"/>
      <c r="I12" s="87"/>
      <c r="J12" s="87"/>
      <c r="N12" s="23"/>
      <c r="O12" s="6"/>
    </row>
    <row r="13" ht="9" customHeight="1"/>
    <row r="14" spans="1:18" ht="12.75">
      <c r="A14" s="79" t="s">
        <v>26</v>
      </c>
      <c r="B14" s="79"/>
      <c r="C14" s="79"/>
      <c r="D14" s="79"/>
      <c r="E14" s="79"/>
      <c r="F14" s="79"/>
      <c r="G14" s="79"/>
      <c r="H14" s="79"/>
      <c r="I14" s="79"/>
      <c r="J14" s="79"/>
      <c r="K14" s="79"/>
      <c r="L14" s="79"/>
      <c r="M14" s="79"/>
      <c r="N14" s="79"/>
      <c r="O14" s="79"/>
      <c r="R14" s="58"/>
    </row>
    <row r="15" spans="1:15" ht="12.75">
      <c r="A15" s="24" t="s">
        <v>12</v>
      </c>
      <c r="B15" s="25"/>
      <c r="C15" s="90">
        <v>1</v>
      </c>
      <c r="D15" s="91"/>
      <c r="E15" s="92">
        <v>2</v>
      </c>
      <c r="F15" s="92"/>
      <c r="G15" s="11">
        <v>3</v>
      </c>
      <c r="H15" s="93">
        <v>4</v>
      </c>
      <c r="I15" s="93"/>
      <c r="J15" s="94"/>
      <c r="K15" s="95"/>
      <c r="L15" s="1"/>
      <c r="M15" s="1"/>
      <c r="N15" s="88"/>
      <c r="O15" s="88"/>
    </row>
    <row r="16" spans="1:18" ht="12.75">
      <c r="A16" s="26" t="s">
        <v>37</v>
      </c>
      <c r="B16" s="27"/>
      <c r="C16" s="96">
        <v>22770</v>
      </c>
      <c r="D16" s="97"/>
      <c r="E16" s="98">
        <v>26040</v>
      </c>
      <c r="F16" s="98"/>
      <c r="G16" s="53">
        <v>29280</v>
      </c>
      <c r="H16" s="99">
        <v>32520</v>
      </c>
      <c r="I16" s="99"/>
      <c r="J16" s="84"/>
      <c r="K16" s="85"/>
      <c r="L16" s="33"/>
      <c r="M16" s="38"/>
      <c r="N16" s="89"/>
      <c r="O16" s="89"/>
      <c r="R16" s="58"/>
    </row>
    <row r="17" spans="1:15" ht="12.75">
      <c r="A17" s="18"/>
      <c r="B17" s="28"/>
      <c r="C17" s="18"/>
      <c r="D17" s="19"/>
      <c r="E17" s="28"/>
      <c r="F17" s="28"/>
      <c r="G17" s="20"/>
      <c r="H17" s="4"/>
      <c r="I17" s="4"/>
      <c r="J17" s="18"/>
      <c r="K17" s="28"/>
      <c r="L17" s="4"/>
      <c r="M17" s="4"/>
      <c r="N17" s="4"/>
      <c r="O17" s="4"/>
    </row>
    <row r="18" spans="1:15" ht="12.75">
      <c r="A18" s="29"/>
      <c r="B18" s="30"/>
      <c r="C18" s="103"/>
      <c r="D18" s="104"/>
      <c r="E18" s="105"/>
      <c r="F18" s="105"/>
      <c r="G18" s="21"/>
      <c r="H18" s="106"/>
      <c r="I18" s="106"/>
      <c r="J18" s="107"/>
      <c r="K18" s="108"/>
      <c r="L18" s="43"/>
      <c r="M18" s="44"/>
      <c r="N18" s="100"/>
      <c r="O18" s="100"/>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6.75" customHeight="1">
      <c r="N22" s="22"/>
      <c r="O22" s="6"/>
    </row>
    <row r="23" spans="1:15" ht="13.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v>44835</v>
      </c>
      <c r="N27" s="114"/>
      <c r="O27" s="114"/>
    </row>
    <row r="28" spans="1:15" ht="12.75">
      <c r="A28" t="s">
        <v>32</v>
      </c>
      <c r="D28" s="31">
        <v>610</v>
      </c>
      <c r="E28" s="48">
        <f>20+3+26+19+17</f>
        <v>85</v>
      </c>
      <c r="F28" s="31">
        <f>+D28-E28</f>
        <v>525</v>
      </c>
      <c r="G28" s="32"/>
      <c r="H28" s="60">
        <v>525</v>
      </c>
      <c r="L28" s="37"/>
      <c r="M28" s="115"/>
      <c r="N28" s="115"/>
      <c r="O28" s="115"/>
    </row>
    <row r="29" spans="1:15" ht="13.5" thickBot="1">
      <c r="A29" s="9" t="s">
        <v>33</v>
      </c>
      <c r="B29" s="9"/>
      <c r="C29" s="9"/>
      <c r="D29" s="31">
        <v>732</v>
      </c>
      <c r="E29" s="50">
        <f>26+6+32+24+20</f>
        <v>108</v>
      </c>
      <c r="F29" s="49">
        <f>SUM(D29-E29)</f>
        <v>624</v>
      </c>
      <c r="G29" s="51"/>
      <c r="H29" s="61">
        <v>624</v>
      </c>
      <c r="I29" s="9"/>
      <c r="J29" s="9"/>
      <c r="K29" s="9"/>
      <c r="L29" s="52"/>
      <c r="M29" s="110"/>
      <c r="N29" s="111"/>
      <c r="O29" s="111"/>
    </row>
    <row r="30" ht="7.5" customHeight="1">
      <c r="D30" s="59"/>
    </row>
    <row r="31" spans="7:15" ht="12" customHeight="1">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13.5"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10.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46</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19.5" customHeight="1">
      <c r="A53" s="75"/>
      <c r="B53" s="75"/>
      <c r="C53" s="75"/>
      <c r="D53" s="75"/>
      <c r="E53" s="75"/>
      <c r="F53" s="75"/>
      <c r="G53" s="75"/>
      <c r="H53" s="75"/>
      <c r="I53" s="75"/>
      <c r="J53" s="75"/>
      <c r="K53" s="75"/>
      <c r="L53" s="75"/>
      <c r="M53" s="75"/>
      <c r="N53" s="75"/>
      <c r="O53" s="75"/>
    </row>
    <row r="54" spans="1:15" ht="6"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0.5" customHeight="1">
      <c r="A62" s="71"/>
      <c r="B62" s="72"/>
      <c r="C62" s="72"/>
      <c r="D62" s="72"/>
      <c r="E62" s="73"/>
      <c r="F62" s="63"/>
      <c r="G62" s="63"/>
      <c r="H62" s="63"/>
      <c r="I62" s="63"/>
      <c r="J62" s="63"/>
      <c r="K62" s="63"/>
      <c r="L62" s="63"/>
      <c r="M62" s="63"/>
      <c r="N62" s="63"/>
      <c r="O62" s="63"/>
    </row>
  </sheetData>
  <sheetProtection/>
  <mergeCells count="64">
    <mergeCell ref="M26:O26"/>
    <mergeCell ref="A57:E58"/>
    <mergeCell ref="F57:K58"/>
    <mergeCell ref="L57:O58"/>
    <mergeCell ref="A56:E56"/>
    <mergeCell ref="F56:K56"/>
    <mergeCell ref="G38:K38"/>
    <mergeCell ref="N38:O38"/>
    <mergeCell ref="J40:L40"/>
    <mergeCell ref="J42:L42"/>
    <mergeCell ref="G31:K31"/>
    <mergeCell ref="N31:O31"/>
    <mergeCell ref="D35:F35"/>
    <mergeCell ref="H35:J35"/>
    <mergeCell ref="M29:O29"/>
    <mergeCell ref="A25:G25"/>
    <mergeCell ref="A26:G26"/>
    <mergeCell ref="H25:O25"/>
    <mergeCell ref="M27:O27"/>
    <mergeCell ref="M28:O28"/>
    <mergeCell ref="N18:O18"/>
    <mergeCell ref="G21:K21"/>
    <mergeCell ref="N21:O21"/>
    <mergeCell ref="F23:G23"/>
    <mergeCell ref="N23:O23"/>
    <mergeCell ref="C18:D18"/>
    <mergeCell ref="E18:F18"/>
    <mergeCell ref="H18:I18"/>
    <mergeCell ref="J18:K18"/>
    <mergeCell ref="C15:D15"/>
    <mergeCell ref="E15:F15"/>
    <mergeCell ref="H15:I15"/>
    <mergeCell ref="J15:K15"/>
    <mergeCell ref="C16:D16"/>
    <mergeCell ref="E16:F16"/>
    <mergeCell ref="H16:I16"/>
    <mergeCell ref="I7:J7"/>
    <mergeCell ref="M7:N7"/>
    <mergeCell ref="A10:O10"/>
    <mergeCell ref="N11:O11"/>
    <mergeCell ref="J16:K16"/>
    <mergeCell ref="A12:D12"/>
    <mergeCell ref="G12:J12"/>
    <mergeCell ref="A14:O14"/>
    <mergeCell ref="N15:O15"/>
    <mergeCell ref="N16:O16"/>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codeName="Sheet8">
    <tabColor indexed="11"/>
  </sheetPr>
  <dimension ref="A1:O62"/>
  <sheetViews>
    <sheetView zoomScale="196" zoomScaleNormal="196" zoomScalePageLayoutView="0" workbookViewId="0" topLeftCell="A16">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8" t="str">
        <f>+'MGR 30% '!A1:D1</f>
        <v>Effective 06/01/2023</v>
      </c>
      <c r="B1" s="78"/>
      <c r="C1" s="78"/>
      <c r="D1" s="78"/>
      <c r="E1" s="79" t="s">
        <v>44</v>
      </c>
      <c r="F1" s="79"/>
      <c r="G1" s="79"/>
      <c r="H1" s="79"/>
      <c r="I1" s="79"/>
      <c r="J1" s="79"/>
      <c r="K1" s="79"/>
      <c r="L1" s="79"/>
      <c r="M1" s="3"/>
      <c r="N1" s="3"/>
      <c r="O1" s="3"/>
    </row>
    <row r="2" spans="1:12" ht="12.75">
      <c r="A2" s="45" t="s">
        <v>35</v>
      </c>
      <c r="E2" s="79" t="str">
        <f>+'MGR 30% '!E2:L2</f>
        <v>2023 MANAGERS CERTIFICATION</v>
      </c>
      <c r="F2" s="79"/>
      <c r="G2" s="79"/>
      <c r="H2" s="79"/>
      <c r="I2" s="79"/>
      <c r="J2" s="79"/>
      <c r="K2" s="79"/>
      <c r="L2" s="79"/>
    </row>
    <row r="3" spans="1:15" ht="12.75">
      <c r="A3" s="45" t="str">
        <f>+'MGR 30% '!A3</f>
        <v>TDHCA effective on 05/15/2023</v>
      </c>
      <c r="H3" s="80">
        <v>0.4</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9" customHeight="1">
      <c r="N11" s="79"/>
      <c r="O11" s="79"/>
    </row>
    <row r="12" spans="1:15" ht="15.75">
      <c r="A12" s="86" t="s">
        <v>11</v>
      </c>
      <c r="B12" s="86"/>
      <c r="C12" s="86"/>
      <c r="D12" s="86"/>
      <c r="G12" s="87"/>
      <c r="H12" s="87"/>
      <c r="I12" s="87"/>
      <c r="J12" s="87"/>
      <c r="N12" s="23"/>
      <c r="O12" s="6"/>
    </row>
    <row r="13" ht="9" customHeight="1"/>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37</v>
      </c>
      <c r="B16" s="27"/>
      <c r="C16" s="96">
        <v>30360</v>
      </c>
      <c r="D16" s="97"/>
      <c r="E16" s="98">
        <v>34720</v>
      </c>
      <c r="F16" s="98"/>
      <c r="G16" s="53">
        <v>39040</v>
      </c>
      <c r="H16" s="99">
        <v>43360</v>
      </c>
      <c r="I16" s="99"/>
      <c r="J16" s="84"/>
      <c r="K16" s="85"/>
      <c r="L16" s="33"/>
      <c r="M16" s="38"/>
      <c r="N16" s="89"/>
      <c r="O16" s="89"/>
    </row>
    <row r="17" spans="1:15" ht="12.75">
      <c r="A17" s="18"/>
      <c r="B17" s="28"/>
      <c r="C17" s="18"/>
      <c r="D17" s="19"/>
      <c r="E17" s="28"/>
      <c r="F17" s="28"/>
      <c r="G17" s="20"/>
      <c r="H17" s="4"/>
      <c r="I17" s="4"/>
      <c r="J17" s="18"/>
      <c r="K17" s="28"/>
      <c r="L17" s="4"/>
      <c r="M17" s="4"/>
      <c r="N17" s="4"/>
      <c r="O17" s="4"/>
    </row>
    <row r="18" spans="1:15" ht="12.75">
      <c r="A18" s="29"/>
      <c r="B18" s="30"/>
      <c r="C18" s="103"/>
      <c r="D18" s="104"/>
      <c r="E18" s="105"/>
      <c r="F18" s="105"/>
      <c r="G18" s="21"/>
      <c r="H18" s="106"/>
      <c r="I18" s="106"/>
      <c r="J18" s="107"/>
      <c r="K18" s="108"/>
      <c r="L18" s="43"/>
      <c r="M18" s="44"/>
      <c r="N18" s="100"/>
      <c r="O18" s="100"/>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6.75" customHeight="1">
      <c r="N22" s="22"/>
      <c r="O22" s="6"/>
    </row>
    <row r="23" spans="1:15" ht="13.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44835</v>
      </c>
      <c r="N27" s="114"/>
      <c r="O27" s="114"/>
    </row>
    <row r="28" spans="1:15" ht="12.75">
      <c r="A28" t="s">
        <v>32</v>
      </c>
      <c r="D28" s="31">
        <v>813</v>
      </c>
      <c r="E28" s="48">
        <f>+'MGR 30% '!E28</f>
        <v>85</v>
      </c>
      <c r="F28" s="31">
        <f>+D28-E28</f>
        <v>728</v>
      </c>
      <c r="G28" s="32"/>
      <c r="H28" s="60">
        <v>728</v>
      </c>
      <c r="L28" s="37"/>
      <c r="M28" s="115"/>
      <c r="N28" s="115"/>
      <c r="O28" s="115"/>
    </row>
    <row r="29" spans="1:15" ht="13.5" thickBot="1">
      <c r="A29" s="9" t="s">
        <v>33</v>
      </c>
      <c r="B29" s="9"/>
      <c r="C29" s="9"/>
      <c r="D29" s="49">
        <v>976</v>
      </c>
      <c r="E29" s="50">
        <f>+'MGR 30% '!E29</f>
        <v>108</v>
      </c>
      <c r="F29" s="49">
        <f>+D29-E29</f>
        <v>868</v>
      </c>
      <c r="G29" s="51"/>
      <c r="H29" s="61">
        <v>868</v>
      </c>
      <c r="I29" s="9"/>
      <c r="J29" s="9"/>
      <c r="K29" s="9"/>
      <c r="L29" s="52"/>
      <c r="M29" s="110"/>
      <c r="N29" s="111"/>
      <c r="O29" s="111"/>
    </row>
    <row r="30" ht="7.5" customHeight="1"/>
    <row r="31" spans="7:15" ht="12" customHeight="1">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13.5"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10.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19.5" customHeight="1">
      <c r="A53" s="75"/>
      <c r="B53" s="75"/>
      <c r="C53" s="75"/>
      <c r="D53" s="75"/>
      <c r="E53" s="75"/>
      <c r="F53" s="75"/>
      <c r="G53" s="75"/>
      <c r="H53" s="75"/>
      <c r="I53" s="75"/>
      <c r="J53" s="75"/>
      <c r="K53" s="75"/>
      <c r="L53" s="75"/>
      <c r="M53" s="75"/>
      <c r="N53" s="75"/>
      <c r="O53" s="75"/>
    </row>
    <row r="54" spans="1:15" ht="6"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0.5" customHeight="1">
      <c r="A62" s="71"/>
      <c r="B62" s="72"/>
      <c r="C62" s="72"/>
      <c r="D62" s="72"/>
      <c r="E62" s="73"/>
      <c r="F62" s="63"/>
      <c r="G62" s="63"/>
      <c r="H62" s="63"/>
      <c r="I62" s="63"/>
      <c r="J62" s="63"/>
      <c r="K62" s="63"/>
      <c r="L62" s="63"/>
      <c r="M62" s="63"/>
      <c r="N62" s="63"/>
      <c r="O62" s="63"/>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3.xml><?xml version="1.0" encoding="utf-8"?>
<worksheet xmlns="http://schemas.openxmlformats.org/spreadsheetml/2006/main" xmlns:r="http://schemas.openxmlformats.org/officeDocument/2006/relationships">
  <sheetPr codeName="Sheet9">
    <tabColor indexed="11"/>
  </sheetPr>
  <dimension ref="A1:O62"/>
  <sheetViews>
    <sheetView zoomScale="190" zoomScaleNormal="190" zoomScalePageLayoutView="0" workbookViewId="0" topLeftCell="A15">
      <selection activeCell="A1" sqref="A1:D1"/>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6.66015625" style="0" customWidth="1"/>
    <col min="7" max="7" width="10.83203125" style="0" customWidth="1"/>
    <col min="8" max="8" width="7.332031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8" t="str">
        <f>+'MGR 30% '!A1:D1</f>
        <v>Effective 06/01/2023</v>
      </c>
      <c r="B1" s="78"/>
      <c r="C1" s="78"/>
      <c r="D1" s="78"/>
      <c r="E1" s="79" t="s">
        <v>44</v>
      </c>
      <c r="F1" s="79"/>
      <c r="G1" s="79"/>
      <c r="H1" s="79"/>
      <c r="I1" s="79"/>
      <c r="J1" s="79"/>
      <c r="K1" s="79"/>
      <c r="L1" s="79"/>
      <c r="M1" s="3"/>
      <c r="N1" s="3"/>
      <c r="O1" s="3"/>
    </row>
    <row r="2" spans="1:12" ht="12.75">
      <c r="A2" s="45" t="s">
        <v>35</v>
      </c>
      <c r="E2" s="79" t="str">
        <f>+'MGR 30% '!E2:L2</f>
        <v>2023 MANAGERS CERTIFICATION</v>
      </c>
      <c r="F2" s="79"/>
      <c r="G2" s="79"/>
      <c r="H2" s="79"/>
      <c r="I2" s="79"/>
      <c r="J2" s="79"/>
      <c r="K2" s="79"/>
      <c r="L2" s="79"/>
    </row>
    <row r="3" spans="1:15" ht="12.75">
      <c r="A3" s="45" t="str">
        <f>+'MGR 30% '!A3</f>
        <v>TDHCA effective on 05/15/2023</v>
      </c>
      <c r="H3" s="80">
        <v>0.5</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127"/>
      <c r="C6" s="127"/>
      <c r="D6" s="127"/>
      <c r="E6" s="127"/>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12.75">
      <c r="N11" s="79"/>
      <c r="O11" s="79"/>
    </row>
    <row r="12" spans="1:15" ht="15.75">
      <c r="A12" s="86" t="s">
        <v>11</v>
      </c>
      <c r="B12" s="86"/>
      <c r="C12" s="86"/>
      <c r="D12" s="86"/>
      <c r="G12" s="87"/>
      <c r="H12" s="87"/>
      <c r="I12" s="87"/>
      <c r="J12" s="87"/>
      <c r="N12" s="23"/>
      <c r="O12" s="6"/>
    </row>
    <row r="13" ht="8.25" customHeight="1"/>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37</v>
      </c>
      <c r="B16" s="27"/>
      <c r="C16" s="96">
        <v>37950</v>
      </c>
      <c r="D16" s="97"/>
      <c r="E16" s="98">
        <v>43400</v>
      </c>
      <c r="F16" s="98"/>
      <c r="G16" s="53">
        <v>48800</v>
      </c>
      <c r="H16" s="99">
        <v>54200</v>
      </c>
      <c r="I16" s="99"/>
      <c r="J16" s="84"/>
      <c r="K16" s="85"/>
      <c r="L16" s="33"/>
      <c r="M16" s="38"/>
      <c r="N16" s="89"/>
      <c r="O16" s="89"/>
    </row>
    <row r="17" spans="1:15" ht="12.75">
      <c r="A17" s="18"/>
      <c r="B17" s="28"/>
      <c r="C17" s="18"/>
      <c r="D17" s="19"/>
      <c r="E17" s="28"/>
      <c r="F17" s="28"/>
      <c r="G17" s="20"/>
      <c r="H17" s="4"/>
      <c r="I17" s="4"/>
      <c r="J17" s="18"/>
      <c r="K17" s="28"/>
      <c r="L17" s="4"/>
      <c r="M17" s="4"/>
      <c r="N17" s="4"/>
      <c r="O17" s="4"/>
    </row>
    <row r="18" spans="1:15" ht="12.75">
      <c r="A18" s="29"/>
      <c r="B18" s="30"/>
      <c r="C18" s="122"/>
      <c r="D18" s="123"/>
      <c r="E18" s="124"/>
      <c r="F18" s="124"/>
      <c r="G18" s="46"/>
      <c r="H18" s="125"/>
      <c r="I18" s="126"/>
      <c r="J18" s="107"/>
      <c r="K18" s="108"/>
      <c r="L18" s="43"/>
      <c r="M18" s="44"/>
      <c r="N18" s="100"/>
      <c r="O18" s="100"/>
    </row>
    <row r="19" spans="1:15" ht="6.75" customHeight="1"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7.5" customHeight="1">
      <c r="N22" s="22"/>
      <c r="O22" s="6"/>
    </row>
    <row r="23" spans="1:15" ht="13.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44835</v>
      </c>
      <c r="N27" s="114"/>
      <c r="O27" s="114"/>
    </row>
    <row r="28" spans="1:15" ht="12.75">
      <c r="A28" t="s">
        <v>32</v>
      </c>
      <c r="D28" s="31">
        <v>1016</v>
      </c>
      <c r="E28" s="39">
        <f>+'MGR 30% '!E28</f>
        <v>85</v>
      </c>
      <c r="F28" s="31">
        <f>+D28-E28</f>
        <v>931</v>
      </c>
      <c r="G28" s="32"/>
      <c r="H28" s="60">
        <v>931</v>
      </c>
      <c r="L28" s="37"/>
      <c r="M28" s="115"/>
      <c r="N28" s="115"/>
      <c r="O28" s="115"/>
    </row>
    <row r="29" spans="1:15" ht="13.5" thickBot="1">
      <c r="A29" s="9" t="s">
        <v>33</v>
      </c>
      <c r="B29" s="9"/>
      <c r="C29" s="9"/>
      <c r="D29" s="49">
        <v>1220</v>
      </c>
      <c r="E29" s="54">
        <f>+'MGR 30% '!E29</f>
        <v>108</v>
      </c>
      <c r="F29" s="49">
        <f>+D29-E29</f>
        <v>1112</v>
      </c>
      <c r="G29" s="51"/>
      <c r="H29" s="61">
        <v>1112</v>
      </c>
      <c r="I29" s="9"/>
      <c r="J29" s="9"/>
      <c r="K29" s="9"/>
      <c r="L29" s="52"/>
      <c r="M29" s="110"/>
      <c r="N29" s="111"/>
      <c r="O29" s="111"/>
    </row>
    <row r="30" ht="7.5" customHeight="1"/>
    <row r="31" spans="7:15" ht="12.75">
      <c r="G31" s="79" t="s">
        <v>17</v>
      </c>
      <c r="H31" s="79"/>
      <c r="I31" s="79"/>
      <c r="J31" s="79"/>
      <c r="K31" s="79"/>
      <c r="N31" s="79"/>
      <c r="O31" s="79"/>
    </row>
    <row r="32" spans="14:15" ht="6" customHeight="1">
      <c r="N32" s="23"/>
      <c r="O32" s="17"/>
    </row>
    <row r="33" ht="12.75">
      <c r="A33" t="s">
        <v>47</v>
      </c>
    </row>
    <row r="35" spans="1:10" ht="15">
      <c r="A35" t="s">
        <v>39</v>
      </c>
      <c r="D35" s="109"/>
      <c r="E35" s="109"/>
      <c r="F35" s="109"/>
      <c r="G35" s="5" t="s">
        <v>18</v>
      </c>
      <c r="H35" s="109"/>
      <c r="I35" s="109"/>
      <c r="J35" s="109"/>
    </row>
    <row r="36" spans="1:15" ht="10.5" customHeight="1"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6.7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ustomHeight="1">
      <c r="A47" t="s">
        <v>21</v>
      </c>
    </row>
    <row r="48" spans="1:15" ht="9"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21.75" customHeight="1">
      <c r="A53" s="75"/>
      <c r="B53" s="75"/>
      <c r="C53" s="75"/>
      <c r="D53" s="75"/>
      <c r="E53" s="75"/>
      <c r="F53" s="75"/>
      <c r="G53" s="75"/>
      <c r="H53" s="75"/>
      <c r="I53" s="75"/>
      <c r="J53" s="75"/>
      <c r="K53" s="75"/>
      <c r="L53" s="75"/>
      <c r="M53" s="75"/>
      <c r="N53" s="75"/>
      <c r="O53" s="75"/>
    </row>
    <row r="54" spans="1:15" ht="9.75"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2.75">
      <c r="A62" s="71"/>
      <c r="B62" s="72"/>
      <c r="C62" s="72"/>
      <c r="D62" s="72"/>
      <c r="E62" s="73"/>
      <c r="F62" s="63"/>
      <c r="G62" s="63"/>
      <c r="H62" s="63"/>
      <c r="I62" s="63"/>
      <c r="J62" s="63"/>
      <c r="K62" s="63"/>
      <c r="L62" s="63"/>
      <c r="M62" s="63"/>
      <c r="N62" s="63"/>
      <c r="O62" s="63"/>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4.xml><?xml version="1.0" encoding="utf-8"?>
<worksheet xmlns="http://schemas.openxmlformats.org/spreadsheetml/2006/main" xmlns:r="http://schemas.openxmlformats.org/officeDocument/2006/relationships">
  <sheetPr codeName="Sheet7">
    <tabColor indexed="11"/>
  </sheetPr>
  <dimension ref="A1:O62"/>
  <sheetViews>
    <sheetView tabSelected="1" zoomScale="190" zoomScaleNormal="190" zoomScalePageLayoutView="0" workbookViewId="0" topLeftCell="A13">
      <selection activeCell="H30" sqref="H30"/>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7.16015625" style="0" customWidth="1"/>
    <col min="7" max="7" width="10.83203125" style="0" customWidth="1"/>
    <col min="8" max="8" width="7.66015625" style="0" customWidth="1"/>
    <col min="9" max="9" width="5.33203125" style="0" customWidth="1"/>
    <col min="10" max="10" width="5.83203125" style="0" customWidth="1"/>
    <col min="11" max="11" width="5.33203125" style="0" customWidth="1"/>
    <col min="12" max="12" width="9.66015625" style="0" customWidth="1"/>
    <col min="13" max="13" width="10.66015625" style="0" customWidth="1"/>
    <col min="14" max="14" width="6.33203125" style="0" customWidth="1"/>
    <col min="15" max="15" width="8.33203125" style="0" customWidth="1"/>
  </cols>
  <sheetData>
    <row r="1" spans="1:15" ht="12.75">
      <c r="A1" s="78" t="str">
        <f>+'MGR 30% '!A1:D1</f>
        <v>Effective 06/01/2023</v>
      </c>
      <c r="B1" s="78"/>
      <c r="C1" s="78"/>
      <c r="D1" s="78"/>
      <c r="E1" s="79" t="s">
        <v>44</v>
      </c>
      <c r="F1" s="79"/>
      <c r="G1" s="79"/>
      <c r="H1" s="79"/>
      <c r="I1" s="79"/>
      <c r="J1" s="79"/>
      <c r="K1" s="79"/>
      <c r="L1" s="79"/>
      <c r="M1" s="3"/>
      <c r="N1" s="3"/>
      <c r="O1" s="3"/>
    </row>
    <row r="2" spans="1:12" ht="12.75">
      <c r="A2" s="45" t="s">
        <v>35</v>
      </c>
      <c r="E2" s="79" t="str">
        <f>+'MGR 30% '!E2:L2</f>
        <v>2023 MANAGERS CERTIFICATION</v>
      </c>
      <c r="F2" s="79"/>
      <c r="G2" s="79"/>
      <c r="H2" s="79"/>
      <c r="I2" s="79"/>
      <c r="J2" s="79"/>
      <c r="K2" s="79"/>
      <c r="L2" s="79"/>
    </row>
    <row r="3" spans="1:15" ht="12.75">
      <c r="A3" s="45" t="str">
        <f>+'MGR 30% '!A3</f>
        <v>TDHCA effective on 05/15/2023</v>
      </c>
      <c r="H3" s="80">
        <v>0.6</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9" ht="8.25" customHeight="1"/>
    <row r="10" spans="1:15" ht="12.75">
      <c r="A10" s="79" t="s">
        <v>10</v>
      </c>
      <c r="B10" s="79"/>
      <c r="C10" s="79"/>
      <c r="D10" s="79"/>
      <c r="E10" s="79"/>
      <c r="F10" s="79"/>
      <c r="G10" s="79"/>
      <c r="H10" s="79"/>
      <c r="I10" s="79"/>
      <c r="J10" s="79"/>
      <c r="K10" s="79"/>
      <c r="L10" s="79"/>
      <c r="M10" s="79"/>
      <c r="N10" s="79"/>
      <c r="O10" s="79"/>
    </row>
    <row r="11" spans="14:15" ht="7.5" customHeight="1">
      <c r="N11" s="79"/>
      <c r="O11" s="79"/>
    </row>
    <row r="12" spans="1:15" ht="15.75">
      <c r="A12" s="86" t="s">
        <v>11</v>
      </c>
      <c r="B12" s="86"/>
      <c r="C12" s="86"/>
      <c r="D12" s="86"/>
      <c r="G12" s="87"/>
      <c r="H12" s="87"/>
      <c r="I12" s="87"/>
      <c r="J12" s="87"/>
      <c r="N12" s="23"/>
      <c r="O12" s="6"/>
    </row>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48</v>
      </c>
      <c r="B16" s="27"/>
      <c r="C16" s="96">
        <v>45540</v>
      </c>
      <c r="D16" s="97"/>
      <c r="E16" s="98">
        <v>52080</v>
      </c>
      <c r="F16" s="98"/>
      <c r="G16" s="53">
        <v>58560</v>
      </c>
      <c r="H16" s="99">
        <v>65040</v>
      </c>
      <c r="I16" s="99"/>
      <c r="J16" s="84"/>
      <c r="K16" s="85"/>
      <c r="L16" s="33"/>
      <c r="M16" s="38"/>
      <c r="N16" s="89"/>
      <c r="O16" s="89"/>
    </row>
    <row r="17" spans="1:15" ht="12.75">
      <c r="A17" s="18"/>
      <c r="B17" s="28"/>
      <c r="C17" s="18"/>
      <c r="D17" s="19"/>
      <c r="E17" s="28"/>
      <c r="F17" s="28"/>
      <c r="G17" s="56"/>
      <c r="H17" s="4"/>
      <c r="I17" s="4"/>
      <c r="J17" s="18"/>
      <c r="K17" s="28"/>
      <c r="L17" s="4"/>
      <c r="M17" s="4"/>
      <c r="N17" s="4"/>
      <c r="O17" s="4"/>
    </row>
    <row r="18" spans="1:15" ht="12.75">
      <c r="A18" s="29" t="s">
        <v>13</v>
      </c>
      <c r="B18" s="30"/>
      <c r="C18" s="122">
        <f>SUM(C16*140%)</f>
        <v>63755.99999999999</v>
      </c>
      <c r="D18" s="123"/>
      <c r="E18" s="124">
        <f>SUM(E16*140%)</f>
        <v>72912</v>
      </c>
      <c r="F18" s="124"/>
      <c r="G18" s="57">
        <f>SUM(G16*140%)</f>
        <v>81984</v>
      </c>
      <c r="H18" s="125">
        <f>SUM(H16*140%)</f>
        <v>91056</v>
      </c>
      <c r="I18" s="126"/>
      <c r="J18" s="107"/>
      <c r="K18" s="108"/>
      <c r="L18" s="43"/>
      <c r="M18" s="44"/>
      <c r="N18" s="100"/>
      <c r="O18" s="100"/>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79" t="s">
        <v>14</v>
      </c>
      <c r="H21" s="79"/>
      <c r="I21" s="79"/>
      <c r="J21" s="79"/>
      <c r="K21" s="79"/>
      <c r="L21" s="10"/>
      <c r="M21" s="10"/>
      <c r="N21" s="79"/>
      <c r="O21" s="79"/>
    </row>
    <row r="22" spans="14:15" ht="8.25" customHeight="1">
      <c r="N22" s="22"/>
      <c r="O22" s="6"/>
    </row>
    <row r="23" spans="1:15" ht="13.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44835</v>
      </c>
      <c r="N27" s="114"/>
      <c r="O27" s="114"/>
    </row>
    <row r="28" spans="1:15" ht="12.75">
      <c r="A28" t="s">
        <v>32</v>
      </c>
      <c r="D28" s="31">
        <v>1220</v>
      </c>
      <c r="E28" s="40">
        <f>+'MGR 30% '!E28</f>
        <v>85</v>
      </c>
      <c r="F28" s="31">
        <f>+D28-E28</f>
        <v>1135</v>
      </c>
      <c r="G28" s="32"/>
      <c r="H28" s="60">
        <v>1050</v>
      </c>
      <c r="L28" s="37"/>
      <c r="M28" s="115"/>
      <c r="N28" s="115"/>
      <c r="O28" s="115"/>
    </row>
    <row r="29" spans="1:15" ht="13.5" thickBot="1">
      <c r="A29" s="9" t="s">
        <v>33</v>
      </c>
      <c r="B29" s="9"/>
      <c r="C29" s="9"/>
      <c r="D29" s="49">
        <v>1464</v>
      </c>
      <c r="E29" s="55">
        <f>+'MGR 30% '!E29</f>
        <v>108</v>
      </c>
      <c r="F29" s="49">
        <f>+D29-E29</f>
        <v>1356</v>
      </c>
      <c r="G29" s="51"/>
      <c r="H29" s="61">
        <v>1242</v>
      </c>
      <c r="I29" s="9"/>
      <c r="J29" s="9"/>
      <c r="K29" s="9"/>
      <c r="L29" s="52"/>
      <c r="M29" s="110"/>
      <c r="N29" s="111"/>
      <c r="O29" s="111"/>
    </row>
    <row r="30" ht="7.5" customHeight="1"/>
    <row r="31" spans="7:15" ht="12.75">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8.25" customHeight="1"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9"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21.75" customHeight="1">
      <c r="A53" s="75"/>
      <c r="B53" s="75"/>
      <c r="C53" s="75"/>
      <c r="D53" s="75"/>
      <c r="E53" s="75"/>
      <c r="F53" s="75"/>
      <c r="G53" s="75"/>
      <c r="H53" s="75"/>
      <c r="I53" s="75"/>
      <c r="J53" s="75"/>
      <c r="K53" s="75"/>
      <c r="L53" s="75"/>
      <c r="M53" s="75"/>
      <c r="N53" s="75"/>
      <c r="O53" s="75"/>
    </row>
    <row r="54" spans="1:15" ht="5.25"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0.5" customHeight="1">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2.75">
      <c r="A62" s="71"/>
      <c r="B62" s="72"/>
      <c r="C62" s="72"/>
      <c r="D62" s="72"/>
      <c r="E62" s="73"/>
      <c r="F62" s="63"/>
      <c r="G62" s="63"/>
      <c r="H62" s="63"/>
      <c r="I62" s="63"/>
      <c r="J62" s="63"/>
      <c r="K62" s="63"/>
      <c r="L62" s="63"/>
      <c r="M62" s="63"/>
      <c r="N62" s="63"/>
      <c r="O62" s="63"/>
    </row>
  </sheetData>
  <sheetProtection/>
  <mergeCells count="64">
    <mergeCell ref="M27:O27"/>
    <mergeCell ref="M28:O28"/>
    <mergeCell ref="L61:O62"/>
    <mergeCell ref="A60:E60"/>
    <mergeCell ref="F60:K60"/>
    <mergeCell ref="A61:E62"/>
    <mergeCell ref="F61:K62"/>
    <mergeCell ref="J46:L46"/>
    <mergeCell ref="A50:O53"/>
    <mergeCell ref="L56:O56"/>
    <mergeCell ref="J40:L40"/>
    <mergeCell ref="J42:L42"/>
    <mergeCell ref="J44:L44"/>
    <mergeCell ref="A57:E58"/>
    <mergeCell ref="F57:K58"/>
    <mergeCell ref="L57:O58"/>
    <mergeCell ref="A56:E56"/>
    <mergeCell ref="F56:K56"/>
    <mergeCell ref="G31:K31"/>
    <mergeCell ref="N31:O31"/>
    <mergeCell ref="D35:F35"/>
    <mergeCell ref="H35:J35"/>
    <mergeCell ref="G38:K38"/>
    <mergeCell ref="N38:O38"/>
    <mergeCell ref="G21:K21"/>
    <mergeCell ref="N21:O21"/>
    <mergeCell ref="F23:G23"/>
    <mergeCell ref="N23:O23"/>
    <mergeCell ref="A25:G25"/>
    <mergeCell ref="A26:G26"/>
    <mergeCell ref="H25:O25"/>
    <mergeCell ref="M26:O26"/>
    <mergeCell ref="J16:K16"/>
    <mergeCell ref="C18:D18"/>
    <mergeCell ref="E18:F18"/>
    <mergeCell ref="H18:I18"/>
    <mergeCell ref="J18:K18"/>
    <mergeCell ref="N18:O18"/>
    <mergeCell ref="A14:O14"/>
    <mergeCell ref="N15:O15"/>
    <mergeCell ref="N16:O16"/>
    <mergeCell ref="C15:D15"/>
    <mergeCell ref="E15:F15"/>
    <mergeCell ref="H15:I15"/>
    <mergeCell ref="J15:K15"/>
    <mergeCell ref="C16:D16"/>
    <mergeCell ref="E16:F16"/>
    <mergeCell ref="H16:I16"/>
    <mergeCell ref="I7:J7"/>
    <mergeCell ref="M7:N7"/>
    <mergeCell ref="A10:O10"/>
    <mergeCell ref="N11:O11"/>
    <mergeCell ref="A12:D12"/>
    <mergeCell ref="G12:J12"/>
    <mergeCell ref="M29:O29"/>
    <mergeCell ref="A1:D1"/>
    <mergeCell ref="E1:L1"/>
    <mergeCell ref="E2:L2"/>
    <mergeCell ref="H3:I3"/>
    <mergeCell ref="B5:E5"/>
    <mergeCell ref="H5:J5"/>
    <mergeCell ref="B6:E6"/>
    <mergeCell ref="I6:J6"/>
    <mergeCell ref="B7:E7"/>
  </mergeCells>
  <printOptions horizontalCentered="1" verticalCentered="1"/>
  <pageMargins left="0.15" right="0.15" top="0.5" bottom="0.2" header="0.5" footer="0.5"/>
  <pageSetup horizontalDpi="600" verticalDpi="600" orientation="portrait" scale="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 Julien</cp:lastModifiedBy>
  <cp:lastPrinted>2022-09-28T20:44:56Z</cp:lastPrinted>
  <dcterms:created xsi:type="dcterms:W3CDTF">2003-02-07T01:22:39Z</dcterms:created>
  <dcterms:modified xsi:type="dcterms:W3CDTF">2023-05-31T15:17:40Z</dcterms:modified>
  <cp:category/>
  <cp:version/>
  <cp:contentType/>
  <cp:contentStatus/>
</cp:coreProperties>
</file>